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65" activeTab="3"/>
  </bookViews>
  <sheets>
    <sheet name="Mileage Breakdown" sheetId="1" r:id="rId1"/>
    <sheet name="Cost RR-A Worksheet" sheetId="4" r:id="rId2"/>
    <sheet name="Cost per RR-A Sub" sheetId="3" r:id="rId3"/>
    <sheet name="Cost Mileage Basis" sheetId="2" r:id="rId4"/>
  </sheets>
  <definedNames>
    <definedName name="_xlnm.Print_Area" localSheetId="3">'Cost Mileage Basis'!$A$1:$J$31</definedName>
    <definedName name="_xlnm.Print_Area" localSheetId="2">'Cost per RR-A Sub'!$A$1:$L$31</definedName>
    <definedName name="_xlnm.Print_Area" localSheetId="1">'Cost RR-A Worksheet'!$A$1:$D$21</definedName>
    <definedName name="_xlnm.Print_Area" localSheetId="0">'Mileage Breakdown'!$A$1:$J$21</definedName>
  </definedNames>
  <calcPr calcId="145621"/>
</workbook>
</file>

<file path=xl/calcChain.xml><?xml version="1.0" encoding="utf-8"?>
<calcChain xmlns="http://schemas.openxmlformats.org/spreadsheetml/2006/main">
  <c r="C21" i="3" l="1"/>
  <c r="J21" i="3" s="1"/>
  <c r="D21" i="3" l="1"/>
  <c r="E21" i="3"/>
  <c r="F21" i="3"/>
  <c r="G21" i="3"/>
  <c r="H21" i="3"/>
  <c r="I21" i="3"/>
  <c r="H13" i="2"/>
  <c r="G13" i="2"/>
  <c r="F13" i="2"/>
  <c r="E13" i="2"/>
  <c r="D13" i="2"/>
  <c r="C13" i="2"/>
  <c r="B13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5" i="1"/>
  <c r="H10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L21" i="3" l="1"/>
  <c r="J12" i="2"/>
  <c r="E11" i="3"/>
  <c r="F11" i="3"/>
  <c r="G11" i="3"/>
  <c r="H11" i="3"/>
  <c r="I11" i="3"/>
  <c r="J11" i="3"/>
  <c r="C27" i="3"/>
  <c r="C19" i="3"/>
  <c r="K23" i="3"/>
  <c r="D14" i="4"/>
  <c r="D9" i="4"/>
  <c r="C14" i="3" s="1"/>
  <c r="D6" i="4"/>
  <c r="C11" i="3" s="1"/>
  <c r="D11" i="4"/>
  <c r="C16" i="3" s="1"/>
  <c r="D12" i="4"/>
  <c r="C17" i="3" s="1"/>
  <c r="D8" i="4"/>
  <c r="C13" i="3" s="1"/>
  <c r="D5" i="4"/>
  <c r="C10" i="3" s="1"/>
  <c r="D11" i="3" l="1"/>
  <c r="C23" i="3"/>
  <c r="L6" i="3"/>
  <c r="H7" i="3" s="1"/>
  <c r="H19" i="3" s="1"/>
  <c r="C15" i="2"/>
  <c r="D15" i="2"/>
  <c r="E15" i="2"/>
  <c r="E19" i="2" s="1"/>
  <c r="F15" i="2"/>
  <c r="F19" i="2" s="1"/>
  <c r="G15" i="2"/>
  <c r="H15" i="2"/>
  <c r="H21" i="2" s="1"/>
  <c r="B15" i="2"/>
  <c r="J10" i="2"/>
  <c r="J11" i="2"/>
  <c r="J13" i="2"/>
  <c r="J9" i="2"/>
  <c r="J6" i="2"/>
  <c r="D7" i="2" s="1"/>
  <c r="H17" i="2" l="1"/>
  <c r="H20" i="2"/>
  <c r="G19" i="2"/>
  <c r="G20" i="2"/>
  <c r="F18" i="2"/>
  <c r="F20" i="2"/>
  <c r="E18" i="2"/>
  <c r="E20" i="2"/>
  <c r="D21" i="2"/>
  <c r="D20" i="2"/>
  <c r="D19" i="2"/>
  <c r="D18" i="2"/>
  <c r="C21" i="2"/>
  <c r="C20" i="2"/>
  <c r="B18" i="2"/>
  <c r="B20" i="2"/>
  <c r="C19" i="2"/>
  <c r="C18" i="2"/>
  <c r="B21" i="2"/>
  <c r="H19" i="2"/>
  <c r="C7" i="2"/>
  <c r="H18" i="2"/>
  <c r="G17" i="2"/>
  <c r="F17" i="2"/>
  <c r="G21" i="2"/>
  <c r="B7" i="2"/>
  <c r="E17" i="2"/>
  <c r="F21" i="2"/>
  <c r="H7" i="2"/>
  <c r="D17" i="2"/>
  <c r="E21" i="2"/>
  <c r="G7" i="2"/>
  <c r="C17" i="2"/>
  <c r="F7" i="2"/>
  <c r="J15" i="2"/>
  <c r="G18" i="2"/>
  <c r="E7" i="2"/>
  <c r="B17" i="2"/>
  <c r="B19" i="2"/>
  <c r="I7" i="3"/>
  <c r="J7" i="3"/>
  <c r="L11" i="3"/>
  <c r="H14" i="3"/>
  <c r="H10" i="3"/>
  <c r="H13" i="3"/>
  <c r="H17" i="3"/>
  <c r="H16" i="3"/>
  <c r="I17" i="3"/>
  <c r="D7" i="3"/>
  <c r="D19" i="3" s="1"/>
  <c r="E7" i="3"/>
  <c r="E19" i="3" s="1"/>
  <c r="F7" i="3"/>
  <c r="F19" i="3" s="1"/>
  <c r="G7" i="3"/>
  <c r="G19" i="3" s="1"/>
  <c r="J14" i="3"/>
  <c r="J7" i="2" l="1"/>
  <c r="J17" i="3"/>
  <c r="J19" i="3"/>
  <c r="J13" i="3"/>
  <c r="I16" i="3"/>
  <c r="I19" i="3"/>
  <c r="I13" i="3"/>
  <c r="I10" i="3"/>
  <c r="J16" i="3"/>
  <c r="I14" i="3"/>
  <c r="J10" i="3"/>
  <c r="H23" i="3"/>
  <c r="F23" i="2" s="1"/>
  <c r="F28" i="2" s="1"/>
  <c r="F14" i="3"/>
  <c r="F13" i="3"/>
  <c r="F10" i="3"/>
  <c r="F17" i="3"/>
  <c r="F16" i="3"/>
  <c r="E13" i="3"/>
  <c r="E10" i="3"/>
  <c r="E17" i="3"/>
  <c r="E16" i="3"/>
  <c r="E14" i="3"/>
  <c r="L7" i="3"/>
  <c r="D13" i="3"/>
  <c r="D17" i="3"/>
  <c r="D16" i="3"/>
  <c r="D14" i="3"/>
  <c r="D10" i="3"/>
  <c r="G13" i="3"/>
  <c r="G14" i="3"/>
  <c r="G10" i="3"/>
  <c r="G17" i="3"/>
  <c r="G16" i="3"/>
  <c r="I23" i="3" l="1"/>
  <c r="G23" i="2" s="1"/>
  <c r="G28" i="2" s="1"/>
  <c r="L19" i="3"/>
  <c r="J23" i="3"/>
  <c r="H23" i="2" s="1"/>
  <c r="H28" i="2" s="1"/>
  <c r="F27" i="2"/>
  <c r="F26" i="2"/>
  <c r="F25" i="2"/>
  <c r="F29" i="2"/>
  <c r="G29" i="2"/>
  <c r="E23" i="3"/>
  <c r="C23" i="2" s="1"/>
  <c r="C28" i="2" s="1"/>
  <c r="G23" i="3"/>
  <c r="E23" i="2" s="1"/>
  <c r="E28" i="2" s="1"/>
  <c r="F23" i="3"/>
  <c r="D23" i="2" s="1"/>
  <c r="D28" i="2" s="1"/>
  <c r="L10" i="3"/>
  <c r="D23" i="3"/>
  <c r="B23" i="2" s="1"/>
  <c r="B28" i="2" s="1"/>
  <c r="L14" i="3"/>
  <c r="L13" i="3"/>
  <c r="L16" i="3"/>
  <c r="L17" i="3"/>
  <c r="H29" i="2" l="1"/>
  <c r="G25" i="2"/>
  <c r="H25" i="2"/>
  <c r="G26" i="2"/>
  <c r="H26" i="2"/>
  <c r="G27" i="2"/>
  <c r="H27" i="2"/>
  <c r="J28" i="2"/>
  <c r="B25" i="2"/>
  <c r="B29" i="2"/>
  <c r="J23" i="2"/>
  <c r="B27" i="2"/>
  <c r="B26" i="2"/>
  <c r="D25" i="2"/>
  <c r="D29" i="2"/>
  <c r="D27" i="2"/>
  <c r="D26" i="2"/>
  <c r="E26" i="2"/>
  <c r="E25" i="2"/>
  <c r="E29" i="2"/>
  <c r="E27" i="2"/>
  <c r="C25" i="2"/>
  <c r="C29" i="2"/>
  <c r="C27" i="2"/>
  <c r="C26" i="2"/>
  <c r="L23" i="3"/>
  <c r="J29" i="2" l="1"/>
  <c r="J25" i="2"/>
  <c r="J26" i="2"/>
  <c r="J27" i="2"/>
  <c r="J31" i="2" l="1"/>
</calcChain>
</file>

<file path=xl/sharedStrings.xml><?xml version="1.0" encoding="utf-8"?>
<sst xmlns="http://schemas.openxmlformats.org/spreadsheetml/2006/main" count="97" uniqueCount="74">
  <si>
    <t>SUBDIVISION</t>
  </si>
  <si>
    <t>Usage During August 2012</t>
  </si>
  <si>
    <t>Railroad A</t>
  </si>
  <si>
    <t>SubA2</t>
  </si>
  <si>
    <t>SubA1</t>
  </si>
  <si>
    <t>SubA3</t>
  </si>
  <si>
    <t>SubA4</t>
  </si>
  <si>
    <t>Sub Total Route Miles</t>
  </si>
  <si>
    <t>SubA5</t>
  </si>
  <si>
    <t>SubA6</t>
  </si>
  <si>
    <t>SubA7</t>
  </si>
  <si>
    <t>Totals</t>
  </si>
  <si>
    <t>% of Total Route Miles</t>
  </si>
  <si>
    <t>Train Miles RR-A</t>
  </si>
  <si>
    <t>Train Miles RR-B</t>
  </si>
  <si>
    <t>Train Miles RR-C</t>
  </si>
  <si>
    <t>Train Miles RR-D</t>
  </si>
  <si>
    <t>Total Train Miles/Sub</t>
  </si>
  <si>
    <t>% Train Miles RR-A</t>
  </si>
  <si>
    <t>% Train Miles RR-B</t>
  </si>
  <si>
    <t>% Train Miles RR-C</t>
  </si>
  <si>
    <t>% Train Miles RR-D</t>
  </si>
  <si>
    <t>Cost Split RR-A</t>
  </si>
  <si>
    <t>Cost Split RR-B</t>
  </si>
  <si>
    <t>Cost Split RR-C</t>
  </si>
  <si>
    <t>Cost Split RR-D</t>
  </si>
  <si>
    <t>BOS/ITCM License Fee</t>
  </si>
  <si>
    <t>Wayside Maint Budget/Mo.</t>
  </si>
  <si>
    <t>Back Office Maint Budget/Mo.</t>
  </si>
  <si>
    <t>Wayside Radio/WMS per Sub</t>
  </si>
  <si>
    <t>Wayside Equip License Fee</t>
  </si>
  <si>
    <t>Basestation Maint Budget/Mo</t>
  </si>
  <si>
    <t>Basestation Radio License Fee</t>
  </si>
  <si>
    <t>Cost Item</t>
  </si>
  <si>
    <t>Annual Cost</t>
  </si>
  <si>
    <t>Monthly Cost</t>
  </si>
  <si>
    <t>Annual Cost of Back Office PTC Licenses</t>
  </si>
  <si>
    <t>Annual Cost of Spectrum Lease</t>
  </si>
  <si>
    <t>Annual Cost of Back Office Maint. Support Services Cost</t>
  </si>
  <si>
    <t>Annual Unit Cost for Wayside Radio/WMS Licenses &amp; Warranties</t>
  </si>
  <si>
    <t>Annual Unit Cost for Base Station Radio Licenses &amp; Warranties</t>
  </si>
  <si>
    <t>COSTS SHOWN ABOVE ARE EXAMPLES USED FOR POPULATING THE SPREADSHEET AND DO NOT REFLECT ACTUAL COSTS THAT MAY BE APPLIED TO ANY GIVEN RAILROAD.</t>
  </si>
  <si>
    <t>COSTS AND QUANTITIES SHOWN ABOVE ARE EXAMPLES USED FOR POPULATING THE SPREADSHEET AND DO NOT REFLECT ACTUAL COSTS THAT MAY BE APPLIED TO ANY GIVEN RAILROAD.</t>
  </si>
  <si>
    <t>Monthly cost of PTC per Sub</t>
  </si>
  <si>
    <t>Spectrum Cost</t>
  </si>
  <si>
    <t>Monthly Per Subdivision Costs</t>
  </si>
  <si>
    <t>Annual Maint. Budget for PTC Basestation Locations</t>
  </si>
  <si>
    <t xml:space="preserve">Annual Maintenance Budget for Wayside PTC </t>
  </si>
  <si>
    <t>Total Monthly System Cost Where Applicable</t>
  </si>
  <si>
    <t>RR-A</t>
  </si>
  <si>
    <t>RR-B</t>
  </si>
  <si>
    <t>RR-C</t>
  </si>
  <si>
    <t>RR-D</t>
  </si>
  <si>
    <t>SubB1</t>
  </si>
  <si>
    <t>SubB2</t>
  </si>
  <si>
    <t>SubD1</t>
  </si>
  <si>
    <t>SubC1</t>
  </si>
  <si>
    <t xml:space="preserve">Route
Miles
</t>
  </si>
  <si>
    <t>RR-E</t>
  </si>
  <si>
    <t>Tenant Only</t>
  </si>
  <si>
    <t>SubD2</t>
  </si>
  <si>
    <t>SubD3</t>
  </si>
  <si>
    <t>Train Miles RR-E</t>
  </si>
  <si>
    <t>% Train Miles RR-E</t>
  </si>
  <si>
    <t>Cost per Subdivision</t>
  </si>
  <si>
    <t>Cost Split RR-E</t>
  </si>
  <si>
    <t>Distribution of RF Costs</t>
  </si>
  <si>
    <t>RR</t>
  </si>
  <si>
    <t>Monthly Train Miles of Each Tenant Railroad</t>
  </si>
  <si>
    <t>Total Miles per Sub.</t>
  </si>
  <si>
    <t>[Insert Additional Cost Items, Carry-over to "Cost per RR-A Sub"]</t>
  </si>
  <si>
    <t>[Insert Additional Cost Items from "Cost RR-A Worksheet"]</t>
  </si>
  <si>
    <t xml:space="preserve">Total =  </t>
  </si>
  <si>
    <t>PTC Related Costs for Railroad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</si>
</sst>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3" applyNumberFormat="1" applyFont="1"/>
    <xf numFmtId="44" fontId="0" fillId="0" borderId="0" xfId="2" applyFont="1"/>
    <xf numFmtId="4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0" borderId="1" xfId="0" applyNumberFormat="1" applyBorder="1"/>
    <xf numFmtId="0" fontId="0" fillId="0" borderId="1" xfId="0" applyBorder="1" applyAlignment="1">
      <alignment vertical="top"/>
    </xf>
    <xf numFmtId="2" fontId="0" fillId="0" borderId="1" xfId="0" applyNumberFormat="1" applyBorder="1"/>
    <xf numFmtId="164" fontId="0" fillId="0" borderId="1" xfId="3" applyNumberFormat="1" applyFont="1" applyBorder="1"/>
    <xf numFmtId="44" fontId="0" fillId="0" borderId="1" xfId="2" applyFont="1" applyBorder="1"/>
    <xf numFmtId="44" fontId="0" fillId="0" borderId="1" xfId="0" applyNumberFormat="1" applyBorder="1"/>
    <xf numFmtId="164" fontId="0" fillId="0" borderId="1" xfId="3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6" fontId="0" fillId="0" borderId="1" xfId="2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125" zoomScaleNormal="100" zoomScaleSheetLayoutView="125" workbookViewId="0">
      <selection activeCell="E17" sqref="E17"/>
    </sheetView>
  </sheetViews>
  <sheetFormatPr defaultRowHeight="15" x14ac:dyDescent="0.25"/>
  <cols>
    <col min="2" max="2" width="27.5703125" customWidth="1"/>
    <col min="3" max="3" width="10.28515625" style="6" customWidth="1"/>
    <col min="4" max="4" width="10.5703125" bestFit="1" customWidth="1"/>
    <col min="5" max="6" width="9.5703125" bestFit="1" customWidth="1"/>
    <col min="7" max="8" width="10.5703125" bestFit="1" customWidth="1"/>
  </cols>
  <sheetData>
    <row r="1" spans="1:10" x14ac:dyDescent="0.25">
      <c r="A1" s="5" t="s">
        <v>1</v>
      </c>
    </row>
    <row r="2" spans="1:10" ht="47.25" customHeight="1" x14ac:dyDescent="0.25">
      <c r="A2" s="7" t="s">
        <v>67</v>
      </c>
      <c r="B2" s="8" t="s">
        <v>0</v>
      </c>
      <c r="C2" s="9" t="s">
        <v>57</v>
      </c>
      <c r="D2" s="31" t="s">
        <v>68</v>
      </c>
      <c r="E2" s="31"/>
      <c r="F2" s="31"/>
      <c r="G2" s="31"/>
      <c r="H2" s="31"/>
      <c r="I2" s="8"/>
      <c r="J2" s="9" t="s">
        <v>69</v>
      </c>
    </row>
    <row r="3" spans="1:10" x14ac:dyDescent="0.25">
      <c r="A3" s="10"/>
      <c r="B3" s="10"/>
      <c r="C3" s="11"/>
      <c r="D3" s="11" t="s">
        <v>49</v>
      </c>
      <c r="E3" s="11" t="s">
        <v>50</v>
      </c>
      <c r="F3" s="11" t="s">
        <v>51</v>
      </c>
      <c r="G3" s="11" t="s">
        <v>52</v>
      </c>
      <c r="H3" s="11" t="s">
        <v>58</v>
      </c>
      <c r="I3" s="10"/>
      <c r="J3" s="10"/>
    </row>
    <row r="4" spans="1:10" x14ac:dyDescent="0.25">
      <c r="A4" s="10"/>
      <c r="B4" s="10"/>
      <c r="C4" s="11"/>
      <c r="D4" s="10"/>
      <c r="E4" s="10"/>
      <c r="F4" s="10"/>
      <c r="G4" s="10"/>
      <c r="H4" s="10"/>
      <c r="I4" s="10"/>
      <c r="J4" s="10"/>
    </row>
    <row r="5" spans="1:10" x14ac:dyDescent="0.25">
      <c r="A5" s="30" t="s">
        <v>49</v>
      </c>
      <c r="B5" s="10" t="s">
        <v>4</v>
      </c>
      <c r="C5" s="11">
        <v>73</v>
      </c>
      <c r="D5" s="12">
        <v>16656</v>
      </c>
      <c r="E5" s="12"/>
      <c r="F5" s="12">
        <v>4192</v>
      </c>
      <c r="G5" s="12"/>
      <c r="H5" s="12"/>
      <c r="I5" s="10"/>
      <c r="J5" s="13">
        <f>SUM(D5:I5)</f>
        <v>20848</v>
      </c>
    </row>
    <row r="6" spans="1:10" x14ac:dyDescent="0.25">
      <c r="A6" s="30"/>
      <c r="B6" s="10" t="s">
        <v>3</v>
      </c>
      <c r="C6" s="11">
        <v>36</v>
      </c>
      <c r="D6" s="12">
        <v>14599</v>
      </c>
      <c r="E6" s="12">
        <v>5688</v>
      </c>
      <c r="F6" s="12">
        <v>13430</v>
      </c>
      <c r="G6" s="12"/>
      <c r="H6" s="12"/>
      <c r="I6" s="10"/>
      <c r="J6" s="13">
        <f t="shared" ref="J6:J18" si="0">SUM(D6:I6)</f>
        <v>33717</v>
      </c>
    </row>
    <row r="7" spans="1:10" x14ac:dyDescent="0.25">
      <c r="A7" s="30"/>
      <c r="B7" s="10" t="s">
        <v>5</v>
      </c>
      <c r="C7" s="11">
        <v>11</v>
      </c>
      <c r="D7" s="12">
        <v>6825</v>
      </c>
      <c r="E7" s="12"/>
      <c r="F7" s="12">
        <v>20</v>
      </c>
      <c r="G7" s="12"/>
      <c r="H7" s="12">
        <v>1650</v>
      </c>
      <c r="I7" s="10"/>
      <c r="J7" s="13">
        <f t="shared" si="0"/>
        <v>8495</v>
      </c>
    </row>
    <row r="8" spans="1:10" x14ac:dyDescent="0.25">
      <c r="A8" s="30"/>
      <c r="B8" s="10" t="s">
        <v>6</v>
      </c>
      <c r="C8" s="11">
        <v>55</v>
      </c>
      <c r="D8" s="12">
        <v>60555</v>
      </c>
      <c r="E8" s="12"/>
      <c r="F8" s="12">
        <v>317</v>
      </c>
      <c r="G8" s="12"/>
      <c r="H8" s="12"/>
      <c r="I8" s="10"/>
      <c r="J8" s="13">
        <f t="shared" si="0"/>
        <v>60872</v>
      </c>
    </row>
    <row r="9" spans="1:10" x14ac:dyDescent="0.25">
      <c r="A9" s="30"/>
      <c r="B9" s="10" t="s">
        <v>8</v>
      </c>
      <c r="C9" s="11">
        <v>42</v>
      </c>
      <c r="D9" s="12">
        <v>48342</v>
      </c>
      <c r="E9" s="12"/>
      <c r="F9" s="12">
        <v>2898</v>
      </c>
      <c r="G9" s="12"/>
      <c r="H9" s="12">
        <v>12600</v>
      </c>
      <c r="I9" s="10"/>
      <c r="J9" s="13">
        <f t="shared" si="0"/>
        <v>63840</v>
      </c>
    </row>
    <row r="10" spans="1:10" x14ac:dyDescent="0.25">
      <c r="A10" s="30"/>
      <c r="B10" s="10" t="s">
        <v>9</v>
      </c>
      <c r="C10" s="11">
        <v>6</v>
      </c>
      <c r="D10" s="12">
        <v>2430</v>
      </c>
      <c r="E10" s="12"/>
      <c r="F10" s="12">
        <v>414</v>
      </c>
      <c r="G10" s="12"/>
      <c r="H10" s="12"/>
      <c r="I10" s="10"/>
      <c r="J10" s="13">
        <f t="shared" si="0"/>
        <v>2844</v>
      </c>
    </row>
    <row r="11" spans="1:10" x14ac:dyDescent="0.25">
      <c r="A11" s="14"/>
      <c r="B11" s="10" t="s">
        <v>10</v>
      </c>
      <c r="C11" s="11">
        <v>2</v>
      </c>
      <c r="D11" s="12">
        <v>138</v>
      </c>
      <c r="E11" s="12">
        <v>276</v>
      </c>
      <c r="F11" s="12"/>
      <c r="G11" s="12"/>
      <c r="H11" s="12"/>
      <c r="I11" s="10"/>
      <c r="J11" s="13">
        <f t="shared" si="0"/>
        <v>414</v>
      </c>
    </row>
    <row r="12" spans="1:10" x14ac:dyDescent="0.25">
      <c r="A12" s="30" t="s">
        <v>50</v>
      </c>
      <c r="B12" s="10" t="s">
        <v>53</v>
      </c>
      <c r="C12" s="11">
        <v>23</v>
      </c>
      <c r="D12" s="12">
        <v>1587</v>
      </c>
      <c r="E12" s="12"/>
      <c r="F12" s="12"/>
      <c r="G12" s="12"/>
      <c r="H12" s="12"/>
      <c r="I12" s="10"/>
      <c r="J12" s="13">
        <f t="shared" si="0"/>
        <v>1587</v>
      </c>
    </row>
    <row r="13" spans="1:10" x14ac:dyDescent="0.25">
      <c r="A13" s="30"/>
      <c r="B13" s="10" t="s">
        <v>54</v>
      </c>
      <c r="C13" s="11">
        <v>54</v>
      </c>
      <c r="D13" s="12">
        <v>26082</v>
      </c>
      <c r="E13" s="12"/>
      <c r="F13" s="12"/>
      <c r="G13" s="12"/>
      <c r="H13" s="12"/>
      <c r="I13" s="10"/>
      <c r="J13" s="13">
        <f t="shared" si="0"/>
        <v>26082</v>
      </c>
    </row>
    <row r="14" spans="1:10" x14ac:dyDescent="0.25">
      <c r="A14" s="10" t="s">
        <v>51</v>
      </c>
      <c r="B14" s="10" t="s">
        <v>56</v>
      </c>
      <c r="C14" s="11">
        <v>66</v>
      </c>
      <c r="D14" s="12">
        <v>22970</v>
      </c>
      <c r="E14" s="12"/>
      <c r="F14" s="12"/>
      <c r="G14" s="12"/>
      <c r="H14" s="12"/>
      <c r="I14" s="10"/>
      <c r="J14" s="13">
        <f t="shared" si="0"/>
        <v>22970</v>
      </c>
    </row>
    <row r="15" spans="1:10" x14ac:dyDescent="0.25">
      <c r="A15" s="32" t="s">
        <v>52</v>
      </c>
      <c r="B15" s="10" t="s">
        <v>55</v>
      </c>
      <c r="C15" s="11">
        <v>20</v>
      </c>
      <c r="D15" s="12">
        <v>9640</v>
      </c>
      <c r="E15" s="12">
        <v>750</v>
      </c>
      <c r="F15" s="12">
        <v>1500</v>
      </c>
      <c r="G15" s="12">
        <v>12000</v>
      </c>
      <c r="H15" s="12">
        <v>3000</v>
      </c>
      <c r="I15" s="10"/>
      <c r="J15" s="13">
        <f t="shared" si="0"/>
        <v>26890</v>
      </c>
    </row>
    <row r="16" spans="1:10" x14ac:dyDescent="0.25">
      <c r="A16" s="33"/>
      <c r="B16" s="10" t="s">
        <v>60</v>
      </c>
      <c r="C16" s="11">
        <v>40</v>
      </c>
      <c r="D16" s="12">
        <v>0</v>
      </c>
      <c r="E16" s="12">
        <v>2000</v>
      </c>
      <c r="F16" s="12">
        <v>4000</v>
      </c>
      <c r="G16" s="12">
        <v>24000</v>
      </c>
      <c r="H16" s="12">
        <v>8000</v>
      </c>
      <c r="I16" s="10"/>
      <c r="J16" s="13">
        <f t="shared" si="0"/>
        <v>38000</v>
      </c>
    </row>
    <row r="17" spans="1:10" x14ac:dyDescent="0.25">
      <c r="A17" s="34"/>
      <c r="B17" s="10" t="s">
        <v>61</v>
      </c>
      <c r="C17" s="11">
        <v>30</v>
      </c>
      <c r="D17" s="12">
        <v>0</v>
      </c>
      <c r="E17" s="12">
        <v>1500</v>
      </c>
      <c r="F17" s="12">
        <v>3000</v>
      </c>
      <c r="G17" s="12">
        <v>18000</v>
      </c>
      <c r="H17" s="12">
        <v>6000</v>
      </c>
      <c r="I17" s="10"/>
      <c r="J17" s="13">
        <f t="shared" si="0"/>
        <v>28500</v>
      </c>
    </row>
    <row r="18" spans="1:10" x14ac:dyDescent="0.25">
      <c r="A18" s="10" t="s">
        <v>58</v>
      </c>
      <c r="B18" s="10" t="s">
        <v>59</v>
      </c>
      <c r="C18" s="11">
        <v>0</v>
      </c>
      <c r="D18" s="12">
        <v>0</v>
      </c>
      <c r="E18" s="12"/>
      <c r="F18" s="12"/>
      <c r="G18" s="12"/>
      <c r="H18" s="12"/>
      <c r="I18" s="10"/>
      <c r="J18" s="13">
        <f t="shared" si="0"/>
        <v>0</v>
      </c>
    </row>
    <row r="19" spans="1:10" x14ac:dyDescent="0.25">
      <c r="A19" s="10"/>
      <c r="B19" s="10"/>
      <c r="C19" s="11"/>
      <c r="D19" s="10"/>
      <c r="E19" s="10"/>
      <c r="F19" s="10"/>
      <c r="G19" s="10"/>
      <c r="H19" s="10"/>
      <c r="I19" s="10"/>
      <c r="J19" s="10"/>
    </row>
    <row r="20" spans="1:10" x14ac:dyDescent="0.25">
      <c r="A20" s="10"/>
      <c r="B20" s="10"/>
      <c r="C20" s="11"/>
      <c r="D20" s="15"/>
      <c r="E20" s="10"/>
      <c r="F20" s="10"/>
      <c r="G20" s="10"/>
      <c r="H20" s="10"/>
      <c r="I20" s="10"/>
      <c r="J20" s="10"/>
    </row>
    <row r="21" spans="1:10" x14ac:dyDescent="0.25">
      <c r="A21" s="10"/>
      <c r="B21" s="10"/>
      <c r="C21" s="11"/>
      <c r="D21" s="10"/>
      <c r="E21" s="10"/>
      <c r="F21" s="10"/>
      <c r="G21" s="10"/>
      <c r="H21" s="10"/>
      <c r="I21" s="10"/>
      <c r="J21" s="10"/>
    </row>
    <row r="24" spans="1:10" x14ac:dyDescent="0.25">
      <c r="D24" s="1"/>
      <c r="E24" s="1"/>
      <c r="F24" s="1"/>
      <c r="G24" s="1"/>
      <c r="H24" s="1"/>
    </row>
  </sheetData>
  <mergeCells count="4">
    <mergeCell ref="A5:A10"/>
    <mergeCell ref="A12:A13"/>
    <mergeCell ref="D2:H2"/>
    <mergeCell ref="A15:A17"/>
  </mergeCells>
  <pageMargins left="0.7" right="0.7" top="0.75" bottom="0.75" header="0.3" footer="2.0499999999999998"/>
  <pageSetup paperSize="230" scale="105" orientation="landscape" r:id="rId1"/>
  <headerFooter>
    <oddFooter>&amp;LPTC RF &amp; Messaging Cost Allocation Calculator&amp;RMileage Breakdown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view="pageBreakPreview" zoomScale="125" zoomScaleNormal="100" zoomScaleSheetLayoutView="125" workbookViewId="0">
      <selection activeCell="B1" sqref="B1"/>
    </sheetView>
  </sheetViews>
  <sheetFormatPr defaultRowHeight="15" x14ac:dyDescent="0.25"/>
  <cols>
    <col min="1" max="1" width="4.42578125" customWidth="1"/>
    <col min="2" max="2" width="59.42578125" customWidth="1"/>
    <col min="3" max="3" width="13.85546875" customWidth="1"/>
    <col min="4" max="4" width="15.140625" customWidth="1"/>
  </cols>
  <sheetData>
    <row r="1" spans="2:4" x14ac:dyDescent="0.25">
      <c r="B1" s="5" t="s">
        <v>73</v>
      </c>
    </row>
    <row r="3" spans="2:4" x14ac:dyDescent="0.25">
      <c r="B3" s="21" t="s">
        <v>33</v>
      </c>
      <c r="C3" s="22" t="s">
        <v>34</v>
      </c>
      <c r="D3" s="22" t="s">
        <v>35</v>
      </c>
    </row>
    <row r="4" spans="2:4" x14ac:dyDescent="0.25">
      <c r="B4" s="10"/>
      <c r="C4" s="10"/>
      <c r="D4" s="10"/>
    </row>
    <row r="5" spans="2:4" x14ac:dyDescent="0.25">
      <c r="B5" s="10" t="s">
        <v>47</v>
      </c>
      <c r="C5" s="23">
        <v>1200000</v>
      </c>
      <c r="D5" s="23">
        <f>C5/12</f>
        <v>100000</v>
      </c>
    </row>
    <row r="6" spans="2:4" x14ac:dyDescent="0.25">
      <c r="B6" s="10" t="s">
        <v>39</v>
      </c>
      <c r="C6" s="23">
        <v>900</v>
      </c>
      <c r="D6" s="23">
        <f>C6/12</f>
        <v>75</v>
      </c>
    </row>
    <row r="7" spans="2:4" x14ac:dyDescent="0.25">
      <c r="B7" s="10"/>
      <c r="C7" s="23"/>
      <c r="D7" s="23"/>
    </row>
    <row r="8" spans="2:4" x14ac:dyDescent="0.25">
      <c r="B8" s="10" t="s">
        <v>46</v>
      </c>
      <c r="C8" s="23">
        <v>600000</v>
      </c>
      <c r="D8" s="23">
        <f>C8/12</f>
        <v>50000</v>
      </c>
    </row>
    <row r="9" spans="2:4" x14ac:dyDescent="0.25">
      <c r="B9" s="10" t="s">
        <v>40</v>
      </c>
      <c r="C9" s="23">
        <v>6000</v>
      </c>
      <c r="D9" s="23">
        <f>C9/12</f>
        <v>500</v>
      </c>
    </row>
    <row r="10" spans="2:4" x14ac:dyDescent="0.25">
      <c r="B10" s="10"/>
      <c r="C10" s="23"/>
      <c r="D10" s="23"/>
    </row>
    <row r="11" spans="2:4" x14ac:dyDescent="0.25">
      <c r="B11" s="10" t="s">
        <v>38</v>
      </c>
      <c r="C11" s="23">
        <v>1200000</v>
      </c>
      <c r="D11" s="23">
        <f>C11/12</f>
        <v>100000</v>
      </c>
    </row>
    <row r="12" spans="2:4" x14ac:dyDescent="0.25">
      <c r="B12" s="10" t="s">
        <v>36</v>
      </c>
      <c r="C12" s="23">
        <v>300000</v>
      </c>
      <c r="D12" s="23">
        <f>C12/12</f>
        <v>25000</v>
      </c>
    </row>
    <row r="13" spans="2:4" x14ac:dyDescent="0.25">
      <c r="B13" s="10"/>
      <c r="C13" s="10"/>
      <c r="D13" s="10"/>
    </row>
    <row r="14" spans="2:4" x14ac:dyDescent="0.25">
      <c r="B14" s="10" t="s">
        <v>37</v>
      </c>
      <c r="C14" s="23">
        <v>60000</v>
      </c>
      <c r="D14" s="23">
        <f>C14/12</f>
        <v>5000</v>
      </c>
    </row>
    <row r="15" spans="2:4" x14ac:dyDescent="0.25">
      <c r="B15" s="10"/>
      <c r="C15" s="23"/>
      <c r="D15" s="23"/>
    </row>
    <row r="16" spans="2:4" x14ac:dyDescent="0.25">
      <c r="B16" s="28" t="s">
        <v>70</v>
      </c>
      <c r="C16" s="23"/>
      <c r="D16" s="17">
        <v>0</v>
      </c>
    </row>
    <row r="17" spans="2:4" x14ac:dyDescent="0.25">
      <c r="B17" s="10"/>
      <c r="C17" s="10"/>
      <c r="D17" s="10"/>
    </row>
    <row r="19" spans="2:4" ht="30.75" customHeight="1" x14ac:dyDescent="0.25">
      <c r="B19" s="35" t="s">
        <v>41</v>
      </c>
      <c r="C19" s="35"/>
      <c r="D19" s="35"/>
    </row>
  </sheetData>
  <mergeCells count="1">
    <mergeCell ref="B19:D19"/>
  </mergeCells>
  <pageMargins left="0.7" right="0.7" top="0.75" bottom="0.75" header="0.3" footer="1.55"/>
  <pageSetup paperSize="230" scale="130" orientation="landscape" r:id="rId1"/>
  <headerFooter>
    <oddFooter>&amp;LPTC RF &amp; Messaging Cost Allocation Calculator&amp;RCost RR-A Worksheet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8"/>
  <sheetViews>
    <sheetView view="pageBreakPreview" zoomScaleNormal="100" zoomScaleSheetLayoutView="100" workbookViewId="0">
      <selection activeCell="C21" sqref="C21"/>
    </sheetView>
  </sheetViews>
  <sheetFormatPr defaultRowHeight="15" x14ac:dyDescent="0.25"/>
  <cols>
    <col min="2" max="2" width="28.7109375" customWidth="1"/>
    <col min="3" max="3" width="21.5703125" customWidth="1"/>
    <col min="4" max="10" width="12.7109375" customWidth="1"/>
    <col min="11" max="11" width="1.7109375" customWidth="1"/>
    <col min="12" max="12" width="12.85546875" customWidth="1"/>
  </cols>
  <sheetData>
    <row r="3" spans="1:12" x14ac:dyDescent="0.25">
      <c r="A3" s="5" t="s">
        <v>2</v>
      </c>
    </row>
    <row r="4" spans="1:12" x14ac:dyDescent="0.25">
      <c r="A4" s="10"/>
      <c r="B4" s="10"/>
      <c r="C4" s="37" t="s">
        <v>48</v>
      </c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25">
      <c r="A5" s="10"/>
      <c r="B5" s="10"/>
      <c r="C5" s="37"/>
      <c r="D5" s="25" t="s">
        <v>4</v>
      </c>
      <c r="E5" s="25" t="s">
        <v>3</v>
      </c>
      <c r="F5" s="25" t="s">
        <v>5</v>
      </c>
      <c r="G5" s="25" t="s">
        <v>6</v>
      </c>
      <c r="H5" s="25" t="s">
        <v>8</v>
      </c>
      <c r="I5" s="25" t="s">
        <v>9</v>
      </c>
      <c r="J5" s="25" t="s">
        <v>10</v>
      </c>
      <c r="K5" s="24"/>
      <c r="L5" s="25" t="s">
        <v>11</v>
      </c>
    </row>
    <row r="6" spans="1:12" x14ac:dyDescent="0.25">
      <c r="A6" s="10"/>
      <c r="B6" s="10" t="s">
        <v>7</v>
      </c>
      <c r="C6" s="26"/>
      <c r="D6" s="11">
        <v>73</v>
      </c>
      <c r="E6" s="11">
        <v>36</v>
      </c>
      <c r="F6" s="11">
        <v>11</v>
      </c>
      <c r="G6" s="11">
        <v>55</v>
      </c>
      <c r="H6" s="11">
        <v>42</v>
      </c>
      <c r="I6" s="11">
        <v>6</v>
      </c>
      <c r="J6" s="11">
        <v>2</v>
      </c>
      <c r="K6" s="10"/>
      <c r="L6" s="11">
        <f>SUM(D6:K6)</f>
        <v>225</v>
      </c>
    </row>
    <row r="7" spans="1:12" x14ac:dyDescent="0.25">
      <c r="A7" s="10"/>
      <c r="B7" s="10" t="s">
        <v>12</v>
      </c>
      <c r="C7" s="10"/>
      <c r="D7" s="19">
        <f>D6/$L$6</f>
        <v>0.32444444444444442</v>
      </c>
      <c r="E7" s="19">
        <f t="shared" ref="E7:J7" si="0">E6/$L$6</f>
        <v>0.16</v>
      </c>
      <c r="F7" s="19">
        <f t="shared" si="0"/>
        <v>4.8888888888888891E-2</v>
      </c>
      <c r="G7" s="19">
        <f t="shared" si="0"/>
        <v>0.24444444444444444</v>
      </c>
      <c r="H7" s="19">
        <f t="shared" si="0"/>
        <v>0.18666666666666668</v>
      </c>
      <c r="I7" s="19">
        <f t="shared" si="0"/>
        <v>2.6666666666666668E-2</v>
      </c>
      <c r="J7" s="19">
        <f t="shared" si="0"/>
        <v>8.8888888888888889E-3</v>
      </c>
      <c r="K7" s="11"/>
      <c r="L7" s="20">
        <f>SUM(D7:K7)</f>
        <v>0.99999999999999989</v>
      </c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24" t="s">
        <v>45</v>
      </c>
      <c r="B9" s="10"/>
      <c r="C9" s="10"/>
      <c r="D9" s="12"/>
      <c r="E9" s="12"/>
      <c r="F9" s="12"/>
      <c r="G9" s="12"/>
      <c r="H9" s="12"/>
      <c r="I9" s="12"/>
      <c r="J9" s="12"/>
      <c r="K9" s="10"/>
      <c r="L9" s="12"/>
    </row>
    <row r="10" spans="1:12" x14ac:dyDescent="0.25">
      <c r="A10" s="10"/>
      <c r="B10" s="10" t="s">
        <v>27</v>
      </c>
      <c r="C10" s="17">
        <f>'Cost RR-A Worksheet'!$D$5</f>
        <v>100000</v>
      </c>
      <c r="D10" s="17">
        <f>$C10*D$7</f>
        <v>32444.444444444442</v>
      </c>
      <c r="E10" s="17">
        <f t="shared" ref="E10:J21" si="1">$C10*E$7</f>
        <v>16000</v>
      </c>
      <c r="F10" s="17">
        <f t="shared" si="1"/>
        <v>4888.8888888888896</v>
      </c>
      <c r="G10" s="17">
        <f t="shared" si="1"/>
        <v>24444.444444444445</v>
      </c>
      <c r="H10" s="17">
        <f t="shared" si="1"/>
        <v>18666.666666666668</v>
      </c>
      <c r="I10" s="17">
        <f t="shared" si="1"/>
        <v>2666.666666666667</v>
      </c>
      <c r="J10" s="17">
        <f t="shared" si="1"/>
        <v>888.88888888888891</v>
      </c>
      <c r="K10" s="10"/>
      <c r="L10" s="17">
        <f t="shared" ref="L10:L17" si="2">SUM(D10:J10)</f>
        <v>100000.00000000001</v>
      </c>
    </row>
    <row r="11" spans="1:12" x14ac:dyDescent="0.25">
      <c r="A11" s="10"/>
      <c r="B11" s="10" t="s">
        <v>30</v>
      </c>
      <c r="C11" s="17">
        <f>172*'Cost RR-A Worksheet'!$D$6</f>
        <v>12900</v>
      </c>
      <c r="D11" s="17">
        <f>D27*'Cost RR-A Worksheet'!$D$6</f>
        <v>3525</v>
      </c>
      <c r="E11" s="17">
        <f>E27*'Cost RR-A Worksheet'!$D$6</f>
        <v>1800</v>
      </c>
      <c r="F11" s="17">
        <f>F27*'Cost RR-A Worksheet'!$D$6</f>
        <v>1650</v>
      </c>
      <c r="G11" s="17">
        <f>G27*'Cost RR-A Worksheet'!$D$6</f>
        <v>3000</v>
      </c>
      <c r="H11" s="17">
        <f>H27*'Cost RR-A Worksheet'!$D$6</f>
        <v>2625</v>
      </c>
      <c r="I11" s="17">
        <f>I27*'Cost RR-A Worksheet'!$D$6</f>
        <v>225</v>
      </c>
      <c r="J11" s="17">
        <f>J27*'Cost RR-A Worksheet'!$D$6</f>
        <v>75</v>
      </c>
      <c r="K11" s="10"/>
      <c r="L11" s="17">
        <f>SUM(D11:J11)</f>
        <v>12900</v>
      </c>
    </row>
    <row r="12" spans="1:12" x14ac:dyDescent="0.25">
      <c r="A12" s="10"/>
      <c r="B12" s="10"/>
      <c r="C12" s="17"/>
      <c r="D12" s="17"/>
      <c r="E12" s="17"/>
      <c r="F12" s="17"/>
      <c r="G12" s="17"/>
      <c r="H12" s="17"/>
      <c r="I12" s="17"/>
      <c r="J12" s="17"/>
      <c r="K12" s="10"/>
      <c r="L12" s="17"/>
    </row>
    <row r="13" spans="1:12" x14ac:dyDescent="0.25">
      <c r="A13" s="10"/>
      <c r="B13" s="10" t="s">
        <v>31</v>
      </c>
      <c r="C13" s="17">
        <f>'Cost RR-A Worksheet'!$D$8</f>
        <v>50000</v>
      </c>
      <c r="D13" s="17">
        <f t="shared" ref="D13:J14" si="3">$C13*D$7</f>
        <v>16222.222222222221</v>
      </c>
      <c r="E13" s="17">
        <f t="shared" si="3"/>
        <v>8000</v>
      </c>
      <c r="F13" s="17">
        <f t="shared" si="3"/>
        <v>2444.4444444444448</v>
      </c>
      <c r="G13" s="17">
        <f t="shared" si="3"/>
        <v>12222.222222222223</v>
      </c>
      <c r="H13" s="17">
        <f t="shared" si="3"/>
        <v>9333.3333333333339</v>
      </c>
      <c r="I13" s="17">
        <f t="shared" si="3"/>
        <v>1333.3333333333335</v>
      </c>
      <c r="J13" s="17">
        <f t="shared" si="3"/>
        <v>444.44444444444446</v>
      </c>
      <c r="K13" s="10"/>
      <c r="L13" s="17">
        <f>SUM(D13:J13)</f>
        <v>50000.000000000007</v>
      </c>
    </row>
    <row r="14" spans="1:12" x14ac:dyDescent="0.25">
      <c r="A14" s="10"/>
      <c r="B14" s="10" t="s">
        <v>32</v>
      </c>
      <c r="C14" s="17">
        <f>22*'Cost RR-A Worksheet'!$D$9</f>
        <v>11000</v>
      </c>
      <c r="D14" s="17">
        <f t="shared" si="3"/>
        <v>3568.8888888888887</v>
      </c>
      <c r="E14" s="17">
        <f t="shared" si="3"/>
        <v>1760</v>
      </c>
      <c r="F14" s="17">
        <f t="shared" si="3"/>
        <v>537.77777777777783</v>
      </c>
      <c r="G14" s="17">
        <f t="shared" si="3"/>
        <v>2688.8888888888887</v>
      </c>
      <c r="H14" s="17">
        <f t="shared" si="3"/>
        <v>2053.3333333333335</v>
      </c>
      <c r="I14" s="17">
        <f t="shared" si="3"/>
        <v>293.33333333333337</v>
      </c>
      <c r="J14" s="17">
        <f t="shared" si="3"/>
        <v>97.777777777777771</v>
      </c>
      <c r="K14" s="10"/>
      <c r="L14" s="17">
        <f>SUM(D14:J14)</f>
        <v>11000</v>
      </c>
    </row>
    <row r="15" spans="1:12" x14ac:dyDescent="0.25">
      <c r="A15" s="10"/>
      <c r="B15" s="10"/>
      <c r="C15" s="17"/>
      <c r="D15" s="17"/>
      <c r="E15" s="17"/>
      <c r="F15" s="17"/>
      <c r="G15" s="17"/>
      <c r="H15" s="17"/>
      <c r="I15" s="17"/>
      <c r="J15" s="17"/>
      <c r="K15" s="10"/>
      <c r="L15" s="17"/>
    </row>
    <row r="16" spans="1:12" x14ac:dyDescent="0.25">
      <c r="A16" s="10"/>
      <c r="B16" s="10" t="s">
        <v>28</v>
      </c>
      <c r="C16" s="17">
        <f>'Cost RR-A Worksheet'!$D$11</f>
        <v>100000</v>
      </c>
      <c r="D16" s="17">
        <f>$C16*D$7</f>
        <v>32444.444444444442</v>
      </c>
      <c r="E16" s="17">
        <f t="shared" si="1"/>
        <v>16000</v>
      </c>
      <c r="F16" s="17">
        <f t="shared" si="1"/>
        <v>4888.8888888888896</v>
      </c>
      <c r="G16" s="17">
        <f t="shared" si="1"/>
        <v>24444.444444444445</v>
      </c>
      <c r="H16" s="17">
        <f t="shared" si="1"/>
        <v>18666.666666666668</v>
      </c>
      <c r="I16" s="17">
        <f t="shared" si="1"/>
        <v>2666.666666666667</v>
      </c>
      <c r="J16" s="17">
        <f t="shared" si="1"/>
        <v>888.88888888888891</v>
      </c>
      <c r="K16" s="10"/>
      <c r="L16" s="17">
        <f t="shared" si="2"/>
        <v>100000.00000000001</v>
      </c>
    </row>
    <row r="17" spans="1:12" x14ac:dyDescent="0.25">
      <c r="A17" s="10"/>
      <c r="B17" s="10" t="s">
        <v>26</v>
      </c>
      <c r="C17" s="17">
        <f>'Cost RR-A Worksheet'!$D$12</f>
        <v>25000</v>
      </c>
      <c r="D17" s="17">
        <f>$C17*D$7</f>
        <v>8111.1111111111104</v>
      </c>
      <c r="E17" s="17">
        <f t="shared" si="1"/>
        <v>4000</v>
      </c>
      <c r="F17" s="17">
        <f t="shared" si="1"/>
        <v>1222.2222222222224</v>
      </c>
      <c r="G17" s="17">
        <f t="shared" si="1"/>
        <v>6111.1111111111113</v>
      </c>
      <c r="H17" s="17">
        <f t="shared" si="1"/>
        <v>4666.666666666667</v>
      </c>
      <c r="I17" s="17">
        <f t="shared" si="1"/>
        <v>666.66666666666674</v>
      </c>
      <c r="J17" s="17">
        <f t="shared" si="1"/>
        <v>222.22222222222223</v>
      </c>
      <c r="K17" s="10"/>
      <c r="L17" s="17">
        <f t="shared" si="2"/>
        <v>25000.000000000004</v>
      </c>
    </row>
    <row r="18" spans="1:12" x14ac:dyDescent="0.25">
      <c r="A18" s="10"/>
      <c r="B18" s="10"/>
      <c r="C18" s="17"/>
      <c r="D18" s="17"/>
      <c r="E18" s="17"/>
      <c r="F18" s="17"/>
      <c r="G18" s="17"/>
      <c r="H18" s="17"/>
      <c r="I18" s="17"/>
      <c r="J18" s="17"/>
      <c r="K18" s="10"/>
      <c r="L18" s="17"/>
    </row>
    <row r="19" spans="1:12" x14ac:dyDescent="0.25">
      <c r="A19" s="10"/>
      <c r="B19" s="10" t="s">
        <v>44</v>
      </c>
      <c r="C19" s="17">
        <f>'Cost RR-A Worksheet'!D14</f>
        <v>5000</v>
      </c>
      <c r="D19" s="17">
        <f>$C19*D$7</f>
        <v>1622.2222222222222</v>
      </c>
      <c r="E19" s="17">
        <f t="shared" si="1"/>
        <v>800</v>
      </c>
      <c r="F19" s="17">
        <f t="shared" si="1"/>
        <v>244.44444444444446</v>
      </c>
      <c r="G19" s="17">
        <f t="shared" si="1"/>
        <v>1222.2222222222222</v>
      </c>
      <c r="H19" s="17">
        <f t="shared" si="1"/>
        <v>933.33333333333337</v>
      </c>
      <c r="I19" s="17">
        <f t="shared" si="1"/>
        <v>133.33333333333334</v>
      </c>
      <c r="J19" s="17">
        <f t="shared" si="1"/>
        <v>44.444444444444443</v>
      </c>
      <c r="K19" s="10"/>
      <c r="L19" s="17">
        <f t="shared" ref="L19" si="4">SUM(D19:J19)</f>
        <v>4999.9999999999991</v>
      </c>
    </row>
    <row r="20" spans="1:12" x14ac:dyDescent="0.25">
      <c r="A20" s="10"/>
      <c r="B20" s="10"/>
      <c r="C20" s="17"/>
      <c r="D20" s="17"/>
      <c r="E20" s="17"/>
      <c r="F20" s="17"/>
      <c r="G20" s="17"/>
      <c r="H20" s="17"/>
      <c r="I20" s="17"/>
      <c r="J20" s="17"/>
      <c r="K20" s="10"/>
      <c r="L20" s="17"/>
    </row>
    <row r="21" spans="1:12" ht="30" x14ac:dyDescent="0.25">
      <c r="A21" s="10"/>
      <c r="B21" s="27" t="s">
        <v>71</v>
      </c>
      <c r="C21" s="17">
        <f>'Cost RR-A Worksheet'!D16</f>
        <v>0</v>
      </c>
      <c r="D21" s="17">
        <f>$C21*D$7</f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0"/>
      <c r="L21" s="17">
        <f t="shared" ref="L21" si="5">SUM(D21:J21)</f>
        <v>0</v>
      </c>
    </row>
    <row r="22" spans="1:1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25">
      <c r="A23" s="10"/>
      <c r="B23" s="10" t="s">
        <v>43</v>
      </c>
      <c r="C23" s="17">
        <f>SUM(C10:C22)</f>
        <v>303900</v>
      </c>
      <c r="D23" s="17">
        <f t="shared" ref="D23:L23" si="6">SUM(D10:D22)</f>
        <v>97938.333333333314</v>
      </c>
      <c r="E23" s="17">
        <f t="shared" si="6"/>
        <v>48360</v>
      </c>
      <c r="F23" s="17">
        <f t="shared" si="6"/>
        <v>15876.666666666668</v>
      </c>
      <c r="G23" s="17">
        <f t="shared" si="6"/>
        <v>74133.333333333328</v>
      </c>
      <c r="H23" s="17">
        <f t="shared" si="6"/>
        <v>56945</v>
      </c>
      <c r="I23" s="17">
        <f t="shared" si="6"/>
        <v>7985</v>
      </c>
      <c r="J23" s="17">
        <f t="shared" si="6"/>
        <v>2661.6666666666665</v>
      </c>
      <c r="K23" s="17">
        <f t="shared" si="6"/>
        <v>0</v>
      </c>
      <c r="L23" s="17">
        <f t="shared" si="6"/>
        <v>303900.00000000006</v>
      </c>
    </row>
    <row r="24" spans="1:12" x14ac:dyDescent="0.25">
      <c r="A24" s="10"/>
      <c r="B24" s="10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x14ac:dyDescent="0.25">
      <c r="A25" s="10"/>
      <c r="B25" s="10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x14ac:dyDescent="0.25">
      <c r="A26" s="10"/>
      <c r="B26" s="10"/>
      <c r="C26" s="10"/>
      <c r="D26" s="12"/>
      <c r="E26" s="12"/>
      <c r="F26" s="12"/>
      <c r="G26" s="12"/>
      <c r="H26" s="12"/>
      <c r="I26" s="12"/>
      <c r="J26" s="12"/>
      <c r="K26" s="10"/>
      <c r="L26" s="12"/>
    </row>
    <row r="27" spans="1:12" x14ac:dyDescent="0.25">
      <c r="A27" s="10"/>
      <c r="B27" s="10" t="s">
        <v>29</v>
      </c>
      <c r="C27" s="10">
        <f>SUM(D27:J27)</f>
        <v>172</v>
      </c>
      <c r="D27" s="10">
        <v>47</v>
      </c>
      <c r="E27" s="10">
        <v>24</v>
      </c>
      <c r="F27" s="10">
        <v>22</v>
      </c>
      <c r="G27" s="10">
        <v>40</v>
      </c>
      <c r="H27" s="10">
        <v>35</v>
      </c>
      <c r="I27" s="10">
        <v>3</v>
      </c>
      <c r="J27" s="10">
        <v>1</v>
      </c>
      <c r="K27" s="10"/>
      <c r="L27" s="13"/>
    </row>
    <row r="28" spans="1:12" x14ac:dyDescent="0.25">
      <c r="A28" s="10"/>
      <c r="B28" s="10"/>
      <c r="C28" s="10"/>
      <c r="D28" s="13"/>
      <c r="E28" s="13"/>
      <c r="F28" s="13"/>
      <c r="G28" s="13"/>
      <c r="H28" s="13"/>
      <c r="I28" s="13"/>
      <c r="J28" s="13"/>
      <c r="K28" s="10"/>
      <c r="L28" s="12"/>
    </row>
    <row r="29" spans="1:12" x14ac:dyDescent="0.25">
      <c r="D29" s="2"/>
      <c r="E29" s="2"/>
      <c r="F29" s="2"/>
      <c r="G29" s="2"/>
      <c r="H29" s="2"/>
      <c r="I29" s="2"/>
      <c r="J29" s="2"/>
    </row>
    <row r="30" spans="1:12" ht="45.75" customHeight="1" x14ac:dyDescent="0.25">
      <c r="B30" s="36" t="s">
        <v>42</v>
      </c>
      <c r="C30" s="36"/>
      <c r="D30" s="36"/>
      <c r="E30" s="36"/>
      <c r="F30" s="2"/>
      <c r="G30" s="2"/>
      <c r="H30" s="2"/>
      <c r="I30" s="2"/>
      <c r="J30" s="2"/>
    </row>
    <row r="32" spans="1:12" x14ac:dyDescent="0.25">
      <c r="D32" s="3"/>
      <c r="E32" s="3"/>
      <c r="F32" s="3"/>
      <c r="G32" s="3"/>
      <c r="H32" s="3"/>
      <c r="I32" s="3"/>
      <c r="J32" s="3"/>
      <c r="L32" s="4"/>
    </row>
    <row r="34" spans="4:12" x14ac:dyDescent="0.25">
      <c r="D34" s="3"/>
      <c r="E34" s="3"/>
      <c r="F34" s="3"/>
      <c r="G34" s="3"/>
      <c r="H34" s="3"/>
      <c r="I34" s="3"/>
      <c r="J34" s="3"/>
      <c r="L34" s="3"/>
    </row>
    <row r="35" spans="4:12" x14ac:dyDescent="0.25">
      <c r="D35" s="3"/>
      <c r="E35" s="3"/>
      <c r="F35" s="3"/>
      <c r="G35" s="3"/>
      <c r="H35" s="3"/>
      <c r="I35" s="3"/>
      <c r="J35" s="3"/>
      <c r="L35" s="3"/>
    </row>
    <row r="36" spans="4:12" x14ac:dyDescent="0.25">
      <c r="D36" s="3"/>
      <c r="E36" s="3"/>
      <c r="F36" s="3"/>
      <c r="G36" s="3"/>
      <c r="H36" s="3"/>
      <c r="I36" s="3"/>
      <c r="J36" s="3"/>
      <c r="L36" s="3"/>
    </row>
    <row r="37" spans="4:12" x14ac:dyDescent="0.25">
      <c r="D37" s="3"/>
      <c r="E37" s="3"/>
      <c r="F37" s="3"/>
      <c r="G37" s="3"/>
      <c r="H37" s="3"/>
      <c r="I37" s="3"/>
      <c r="J37" s="3"/>
      <c r="L37" s="3"/>
    </row>
    <row r="38" spans="4:12" x14ac:dyDescent="0.25">
      <c r="L38" s="4"/>
    </row>
  </sheetData>
  <mergeCells count="2">
    <mergeCell ref="B30:E30"/>
    <mergeCell ref="C4:C5"/>
  </mergeCells>
  <pageMargins left="0.7" right="0.7" top="0.75" bottom="1.5" header="0.3" footer="2.0499999999999998"/>
  <pageSetup paperSize="230" scale="75" orientation="landscape" r:id="rId1"/>
  <headerFooter>
    <oddFooter>&amp;LPTC RF &amp; Messaging Cost Allocation Calculator&amp;RCost per RR-A Subdivision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00" zoomScaleSheetLayoutView="100" workbookViewId="0">
      <selection activeCell="E37" sqref="E37"/>
    </sheetView>
  </sheetViews>
  <sheetFormatPr defaultRowHeight="15" x14ac:dyDescent="0.25"/>
  <cols>
    <col min="1" max="1" width="21.5703125" customWidth="1"/>
    <col min="2" max="8" width="12.7109375" customWidth="1"/>
    <col min="9" max="9" width="1.7109375" customWidth="1"/>
    <col min="10" max="10" width="12.85546875" customWidth="1"/>
  </cols>
  <sheetData>
    <row r="1" spans="1:10" x14ac:dyDescent="0.25">
      <c r="A1" s="5" t="s">
        <v>66</v>
      </c>
    </row>
    <row r="3" spans="1:10" x14ac:dyDescent="0.25">
      <c r="A3" s="5" t="s">
        <v>2</v>
      </c>
    </row>
    <row r="5" spans="1:10" x14ac:dyDescent="0.25">
      <c r="A5" s="10"/>
      <c r="B5" s="11" t="s">
        <v>4</v>
      </c>
      <c r="C5" s="11" t="s">
        <v>3</v>
      </c>
      <c r="D5" s="11" t="s">
        <v>5</v>
      </c>
      <c r="E5" s="11" t="s">
        <v>6</v>
      </c>
      <c r="F5" s="11" t="s">
        <v>8</v>
      </c>
      <c r="G5" s="11" t="s">
        <v>9</v>
      </c>
      <c r="H5" s="11" t="s">
        <v>10</v>
      </c>
      <c r="I5" s="10"/>
      <c r="J5" s="11" t="s">
        <v>11</v>
      </c>
    </row>
    <row r="6" spans="1:10" x14ac:dyDescent="0.25">
      <c r="A6" s="10" t="s">
        <v>7</v>
      </c>
      <c r="B6" s="11">
        <v>73</v>
      </c>
      <c r="C6" s="11">
        <v>36</v>
      </c>
      <c r="D6" s="11">
        <v>11</v>
      </c>
      <c r="E6" s="11">
        <v>55</v>
      </c>
      <c r="F6" s="11">
        <v>42</v>
      </c>
      <c r="G6" s="11">
        <v>6</v>
      </c>
      <c r="H6" s="11">
        <v>2</v>
      </c>
      <c r="I6" s="10"/>
      <c r="J6" s="11">
        <f>SUM(B6:I6)</f>
        <v>225</v>
      </c>
    </row>
    <row r="7" spans="1:10" x14ac:dyDescent="0.25">
      <c r="A7" s="10" t="s">
        <v>12</v>
      </c>
      <c r="B7" s="19">
        <f>B6/$J$6</f>
        <v>0.32444444444444442</v>
      </c>
      <c r="C7" s="19">
        <f t="shared" ref="C7:H7" si="0">C6/$J$6</f>
        <v>0.16</v>
      </c>
      <c r="D7" s="19">
        <f t="shared" si="0"/>
        <v>4.8888888888888891E-2</v>
      </c>
      <c r="E7" s="19">
        <f t="shared" si="0"/>
        <v>0.24444444444444444</v>
      </c>
      <c r="F7" s="19">
        <f t="shared" si="0"/>
        <v>0.18666666666666668</v>
      </c>
      <c r="G7" s="19">
        <f t="shared" si="0"/>
        <v>2.6666666666666668E-2</v>
      </c>
      <c r="H7" s="19">
        <f t="shared" si="0"/>
        <v>8.8888888888888889E-3</v>
      </c>
      <c r="I7" s="11"/>
      <c r="J7" s="20">
        <f>SUM(B7:I7)</f>
        <v>0.99999999999999989</v>
      </c>
    </row>
    <row r="8" spans="1:10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25">
      <c r="A9" s="10" t="s">
        <v>13</v>
      </c>
      <c r="B9" s="12">
        <f>'Mileage Breakdown'!D5</f>
        <v>16656</v>
      </c>
      <c r="C9" s="12">
        <f>'Mileage Breakdown'!D6</f>
        <v>14599</v>
      </c>
      <c r="D9" s="12">
        <f>'Mileage Breakdown'!D7</f>
        <v>6825</v>
      </c>
      <c r="E9" s="12">
        <f>'Mileage Breakdown'!D8</f>
        <v>60555</v>
      </c>
      <c r="F9" s="12">
        <f>'Mileage Breakdown'!D9</f>
        <v>48342</v>
      </c>
      <c r="G9" s="12">
        <f>'Mileage Breakdown'!D10</f>
        <v>2430</v>
      </c>
      <c r="H9" s="12">
        <f>'Mileage Breakdown'!D11</f>
        <v>138</v>
      </c>
      <c r="I9" s="10"/>
      <c r="J9" s="12">
        <f>SUM(B9:I9)</f>
        <v>149545</v>
      </c>
    </row>
    <row r="10" spans="1:10" x14ac:dyDescent="0.25">
      <c r="A10" s="10" t="s">
        <v>14</v>
      </c>
      <c r="B10" s="12">
        <f>'Mileage Breakdown'!E5</f>
        <v>0</v>
      </c>
      <c r="C10" s="12">
        <f>'Mileage Breakdown'!E6</f>
        <v>5688</v>
      </c>
      <c r="D10" s="12">
        <f>'Mileage Breakdown'!E7</f>
        <v>0</v>
      </c>
      <c r="E10" s="12">
        <f>'Mileage Breakdown'!E8</f>
        <v>0</v>
      </c>
      <c r="F10" s="12">
        <f>'Mileage Breakdown'!E9</f>
        <v>0</v>
      </c>
      <c r="G10" s="12">
        <f>'Mileage Breakdown'!E10</f>
        <v>0</v>
      </c>
      <c r="H10" s="12">
        <f>'Mileage Breakdown'!E11</f>
        <v>276</v>
      </c>
      <c r="I10" s="10"/>
      <c r="J10" s="12">
        <f t="shared" ref="J10:J15" si="1">SUM(B10:I10)</f>
        <v>5964</v>
      </c>
    </row>
    <row r="11" spans="1:10" x14ac:dyDescent="0.25">
      <c r="A11" s="10" t="s">
        <v>15</v>
      </c>
      <c r="B11" s="12">
        <f>'Mileage Breakdown'!F5</f>
        <v>4192</v>
      </c>
      <c r="C11" s="12">
        <f>'Mileage Breakdown'!F6</f>
        <v>13430</v>
      </c>
      <c r="D11" s="12">
        <f>'Mileage Breakdown'!F7</f>
        <v>20</v>
      </c>
      <c r="E11" s="12">
        <f>'Mileage Breakdown'!F8</f>
        <v>317</v>
      </c>
      <c r="F11" s="12">
        <f>'Mileage Breakdown'!F9</f>
        <v>2898</v>
      </c>
      <c r="G11" s="12">
        <f>'Mileage Breakdown'!F10</f>
        <v>414</v>
      </c>
      <c r="H11" s="12">
        <f>'Mileage Breakdown'!F11</f>
        <v>0</v>
      </c>
      <c r="I11" s="10"/>
      <c r="J11" s="12">
        <f t="shared" si="1"/>
        <v>21271</v>
      </c>
    </row>
    <row r="12" spans="1:10" x14ac:dyDescent="0.25">
      <c r="A12" s="10" t="s">
        <v>16</v>
      </c>
      <c r="B12" s="12">
        <f>'Mileage Breakdown'!G5</f>
        <v>0</v>
      </c>
      <c r="C12" s="12">
        <f>'Mileage Breakdown'!G6</f>
        <v>0</v>
      </c>
      <c r="D12" s="12">
        <f>'Mileage Breakdown'!G7</f>
        <v>0</v>
      </c>
      <c r="E12" s="12">
        <f>'Mileage Breakdown'!G8</f>
        <v>0</v>
      </c>
      <c r="F12" s="12">
        <f>'Mileage Breakdown'!G9</f>
        <v>0</v>
      </c>
      <c r="G12" s="12">
        <f>'Mileage Breakdown'!G10</f>
        <v>0</v>
      </c>
      <c r="H12" s="12">
        <f>'Mileage Breakdown'!G11</f>
        <v>0</v>
      </c>
      <c r="I12" s="10"/>
      <c r="J12" s="12">
        <f t="shared" si="1"/>
        <v>0</v>
      </c>
    </row>
    <row r="13" spans="1:10" x14ac:dyDescent="0.25">
      <c r="A13" s="10" t="s">
        <v>62</v>
      </c>
      <c r="B13" s="12">
        <f>'Mileage Breakdown'!H5</f>
        <v>0</v>
      </c>
      <c r="C13" s="12">
        <f>'Mileage Breakdown'!H6</f>
        <v>0</v>
      </c>
      <c r="D13" s="12">
        <f>'Mileage Breakdown'!H7</f>
        <v>1650</v>
      </c>
      <c r="E13" s="12">
        <f>'Mileage Breakdown'!H8</f>
        <v>0</v>
      </c>
      <c r="F13" s="12">
        <f>'Mileage Breakdown'!H9</f>
        <v>12600</v>
      </c>
      <c r="G13" s="12">
        <f>'Mileage Breakdown'!H10</f>
        <v>0</v>
      </c>
      <c r="H13" s="12">
        <f>'Mileage Breakdown'!H11</f>
        <v>0</v>
      </c>
      <c r="I13" s="10"/>
      <c r="J13" s="12">
        <f t="shared" si="1"/>
        <v>14250</v>
      </c>
    </row>
    <row r="14" spans="1:10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3"/>
    </row>
    <row r="15" spans="1:10" x14ac:dyDescent="0.25">
      <c r="A15" s="10" t="s">
        <v>17</v>
      </c>
      <c r="B15" s="13">
        <f t="shared" ref="B15:H15" si="2">SUM(B9:B14)</f>
        <v>20848</v>
      </c>
      <c r="C15" s="13">
        <f t="shared" si="2"/>
        <v>33717</v>
      </c>
      <c r="D15" s="13">
        <f t="shared" si="2"/>
        <v>8495</v>
      </c>
      <c r="E15" s="13">
        <f t="shared" si="2"/>
        <v>60872</v>
      </c>
      <c r="F15" s="13">
        <f t="shared" si="2"/>
        <v>63840</v>
      </c>
      <c r="G15" s="13">
        <f t="shared" si="2"/>
        <v>2844</v>
      </c>
      <c r="H15" s="13">
        <f t="shared" si="2"/>
        <v>414</v>
      </c>
      <c r="I15" s="10"/>
      <c r="J15" s="12">
        <f t="shared" si="1"/>
        <v>191030</v>
      </c>
    </row>
    <row r="16" spans="1:10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10" t="s">
        <v>18</v>
      </c>
      <c r="B17" s="16">
        <f t="shared" ref="B17:H21" si="3">B9/B$15</f>
        <v>0.79892555640828855</v>
      </c>
      <c r="C17" s="16">
        <f t="shared" si="3"/>
        <v>0.43298632737194886</v>
      </c>
      <c r="D17" s="16">
        <f t="shared" si="3"/>
        <v>0.80341377280753379</v>
      </c>
      <c r="E17" s="16">
        <f t="shared" si="3"/>
        <v>0.99479235116309628</v>
      </c>
      <c r="F17" s="16">
        <f t="shared" si="3"/>
        <v>0.75723684210526321</v>
      </c>
      <c r="G17" s="16">
        <f t="shared" si="3"/>
        <v>0.85443037974683544</v>
      </c>
      <c r="H17" s="16">
        <f t="shared" si="3"/>
        <v>0.33333333333333331</v>
      </c>
      <c r="I17" s="10"/>
      <c r="J17" s="10"/>
    </row>
    <row r="18" spans="1:10" x14ac:dyDescent="0.25">
      <c r="A18" s="10" t="s">
        <v>19</v>
      </c>
      <c r="B18" s="16">
        <f t="shared" si="3"/>
        <v>0</v>
      </c>
      <c r="C18" s="16">
        <f t="shared" si="3"/>
        <v>0.16869828276537058</v>
      </c>
      <c r="D18" s="16">
        <f t="shared" si="3"/>
        <v>0</v>
      </c>
      <c r="E18" s="16">
        <f t="shared" si="3"/>
        <v>0</v>
      </c>
      <c r="F18" s="16">
        <f t="shared" si="3"/>
        <v>0</v>
      </c>
      <c r="G18" s="16">
        <f t="shared" si="3"/>
        <v>0</v>
      </c>
      <c r="H18" s="16">
        <f t="shared" si="3"/>
        <v>0.66666666666666663</v>
      </c>
      <c r="I18" s="10"/>
      <c r="J18" s="10"/>
    </row>
    <row r="19" spans="1:10" x14ac:dyDescent="0.25">
      <c r="A19" s="10" t="s">
        <v>20</v>
      </c>
      <c r="B19" s="16">
        <f t="shared" si="3"/>
        <v>0.20107444359171142</v>
      </c>
      <c r="C19" s="16">
        <f t="shared" si="3"/>
        <v>0.39831538986268056</v>
      </c>
      <c r="D19" s="16">
        <f t="shared" si="3"/>
        <v>2.3543260741612712E-3</v>
      </c>
      <c r="E19" s="16">
        <f t="shared" si="3"/>
        <v>5.2076488369036666E-3</v>
      </c>
      <c r="F19" s="16">
        <f t="shared" si="3"/>
        <v>4.5394736842105265E-2</v>
      </c>
      <c r="G19" s="16">
        <f t="shared" si="3"/>
        <v>0.14556962025316456</v>
      </c>
      <c r="H19" s="16">
        <f t="shared" si="3"/>
        <v>0</v>
      </c>
      <c r="I19" s="10"/>
      <c r="J19" s="10"/>
    </row>
    <row r="20" spans="1:10" x14ac:dyDescent="0.25">
      <c r="A20" s="10" t="s">
        <v>21</v>
      </c>
      <c r="B20" s="16">
        <f t="shared" si="3"/>
        <v>0</v>
      </c>
      <c r="C20" s="16">
        <f t="shared" si="3"/>
        <v>0</v>
      </c>
      <c r="D20" s="16">
        <f t="shared" si="3"/>
        <v>0</v>
      </c>
      <c r="E20" s="16">
        <f t="shared" si="3"/>
        <v>0</v>
      </c>
      <c r="F20" s="16">
        <f t="shared" si="3"/>
        <v>0</v>
      </c>
      <c r="G20" s="16">
        <f t="shared" si="3"/>
        <v>0</v>
      </c>
      <c r="H20" s="16">
        <f t="shared" si="3"/>
        <v>0</v>
      </c>
      <c r="I20" s="10"/>
      <c r="J20" s="10"/>
    </row>
    <row r="21" spans="1:10" x14ac:dyDescent="0.25">
      <c r="A21" s="10" t="s">
        <v>63</v>
      </c>
      <c r="B21" s="16">
        <f t="shared" si="3"/>
        <v>0</v>
      </c>
      <c r="C21" s="16">
        <f t="shared" si="3"/>
        <v>0</v>
      </c>
      <c r="D21" s="16">
        <f t="shared" si="3"/>
        <v>0.19423190111830488</v>
      </c>
      <c r="E21" s="16">
        <f t="shared" si="3"/>
        <v>0</v>
      </c>
      <c r="F21" s="16">
        <f t="shared" si="3"/>
        <v>0.19736842105263158</v>
      </c>
      <c r="G21" s="16">
        <f t="shared" si="3"/>
        <v>0</v>
      </c>
      <c r="H21" s="16">
        <f t="shared" si="3"/>
        <v>0</v>
      </c>
      <c r="I21" s="10"/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10" t="s">
        <v>64</v>
      </c>
      <c r="B23" s="17">
        <f>'Cost per RR-A Sub'!D23</f>
        <v>97938.333333333314</v>
      </c>
      <c r="C23" s="17">
        <f>'Cost per RR-A Sub'!E23</f>
        <v>48360</v>
      </c>
      <c r="D23" s="17">
        <f>'Cost per RR-A Sub'!F23</f>
        <v>15876.666666666668</v>
      </c>
      <c r="E23" s="17">
        <f>'Cost per RR-A Sub'!G23</f>
        <v>74133.333333333328</v>
      </c>
      <c r="F23" s="17">
        <f>'Cost per RR-A Sub'!H23</f>
        <v>56945</v>
      </c>
      <c r="G23" s="17">
        <f>'Cost per RR-A Sub'!I23</f>
        <v>7985</v>
      </c>
      <c r="H23" s="17">
        <f>'Cost per RR-A Sub'!J23</f>
        <v>2661.6666666666665</v>
      </c>
      <c r="I23" s="10"/>
      <c r="J23" s="18">
        <f>SUM(B23:I23)</f>
        <v>303900</v>
      </c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0" t="s">
        <v>22</v>
      </c>
      <c r="B25" s="17">
        <f t="shared" ref="B25:H29" si="4">B$23*B17</f>
        <v>78245.437452033744</v>
      </c>
      <c r="C25" s="17">
        <f t="shared" si="4"/>
        <v>20939.218791707448</v>
      </c>
      <c r="D25" s="17">
        <f t="shared" si="4"/>
        <v>12755.532666274279</v>
      </c>
      <c r="E25" s="17">
        <f t="shared" si="4"/>
        <v>73747.272966224205</v>
      </c>
      <c r="F25" s="17">
        <f t="shared" si="4"/>
        <v>43120.851973684214</v>
      </c>
      <c r="G25" s="17">
        <f t="shared" si="4"/>
        <v>6822.6265822784808</v>
      </c>
      <c r="H25" s="17">
        <f t="shared" si="4"/>
        <v>887.22222222222217</v>
      </c>
      <c r="I25" s="10"/>
      <c r="J25" s="17">
        <f t="shared" ref="J25:J29" si="5">SUM(B25:I25)</f>
        <v>236518.16265442461</v>
      </c>
    </row>
    <row r="26" spans="1:10" x14ac:dyDescent="0.25">
      <c r="A26" s="10" t="s">
        <v>23</v>
      </c>
      <c r="B26" s="17">
        <f t="shared" si="4"/>
        <v>0</v>
      </c>
      <c r="C26" s="17">
        <f t="shared" si="4"/>
        <v>8158.248954533321</v>
      </c>
      <c r="D26" s="17">
        <f t="shared" si="4"/>
        <v>0</v>
      </c>
      <c r="E26" s="17">
        <f t="shared" si="4"/>
        <v>0</v>
      </c>
      <c r="F26" s="17">
        <f t="shared" si="4"/>
        <v>0</v>
      </c>
      <c r="G26" s="17">
        <f t="shared" si="4"/>
        <v>0</v>
      </c>
      <c r="H26" s="17">
        <f t="shared" si="4"/>
        <v>1774.4444444444443</v>
      </c>
      <c r="I26" s="10"/>
      <c r="J26" s="17">
        <f t="shared" si="5"/>
        <v>9932.6933989777644</v>
      </c>
    </row>
    <row r="27" spans="1:10" x14ac:dyDescent="0.25">
      <c r="A27" s="10" t="s">
        <v>24</v>
      </c>
      <c r="B27" s="17">
        <f t="shared" si="4"/>
        <v>19692.895881299559</v>
      </c>
      <c r="C27" s="17">
        <f t="shared" si="4"/>
        <v>19262.532253759233</v>
      </c>
      <c r="D27" s="17">
        <f t="shared" si="4"/>
        <v>37.378850304100453</v>
      </c>
      <c r="E27" s="17">
        <f t="shared" si="4"/>
        <v>386.06036710912514</v>
      </c>
      <c r="F27" s="17">
        <f t="shared" si="4"/>
        <v>2585.0032894736842</v>
      </c>
      <c r="G27" s="17">
        <f t="shared" si="4"/>
        <v>1162.373417721519</v>
      </c>
      <c r="H27" s="17">
        <f t="shared" si="4"/>
        <v>0</v>
      </c>
      <c r="I27" s="10"/>
      <c r="J27" s="17">
        <f t="shared" si="5"/>
        <v>43126.244059667217</v>
      </c>
    </row>
    <row r="28" spans="1:10" x14ac:dyDescent="0.25">
      <c r="A28" s="10" t="s">
        <v>25</v>
      </c>
      <c r="B28" s="17">
        <f t="shared" si="4"/>
        <v>0</v>
      </c>
      <c r="C28" s="17">
        <f t="shared" si="4"/>
        <v>0</v>
      </c>
      <c r="D28" s="17">
        <f t="shared" si="4"/>
        <v>0</v>
      </c>
      <c r="E28" s="17">
        <f t="shared" si="4"/>
        <v>0</v>
      </c>
      <c r="F28" s="17">
        <f t="shared" si="4"/>
        <v>0</v>
      </c>
      <c r="G28" s="17">
        <f t="shared" si="4"/>
        <v>0</v>
      </c>
      <c r="H28" s="17">
        <f t="shared" si="4"/>
        <v>0</v>
      </c>
      <c r="I28" s="10"/>
      <c r="J28" s="17">
        <f t="shared" ref="J28" si="6">SUM(B28:I28)</f>
        <v>0</v>
      </c>
    </row>
    <row r="29" spans="1:10" x14ac:dyDescent="0.25">
      <c r="A29" s="10" t="s">
        <v>65</v>
      </c>
      <c r="B29" s="17">
        <f t="shared" si="4"/>
        <v>0</v>
      </c>
      <c r="C29" s="17">
        <f t="shared" si="4"/>
        <v>0</v>
      </c>
      <c r="D29" s="17">
        <f t="shared" si="4"/>
        <v>3083.7551500882873</v>
      </c>
      <c r="E29" s="17">
        <f t="shared" si="4"/>
        <v>0</v>
      </c>
      <c r="F29" s="17">
        <f t="shared" si="4"/>
        <v>11239.144736842105</v>
      </c>
      <c r="G29" s="17">
        <f t="shared" si="4"/>
        <v>0</v>
      </c>
      <c r="H29" s="17">
        <f t="shared" si="4"/>
        <v>0</v>
      </c>
      <c r="I29" s="10"/>
      <c r="J29" s="17">
        <f t="shared" si="5"/>
        <v>14322.899886930392</v>
      </c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</row>
    <row r="31" spans="1:10" x14ac:dyDescent="0.25">
      <c r="A31" s="10"/>
      <c r="B31" s="10"/>
      <c r="C31" s="10"/>
      <c r="D31" s="10"/>
      <c r="E31" s="10"/>
      <c r="F31" s="10"/>
      <c r="G31" s="10"/>
      <c r="H31" s="29" t="s">
        <v>72</v>
      </c>
      <c r="I31" s="10"/>
      <c r="J31" s="18">
        <f>SUM(J25:J29)</f>
        <v>303900</v>
      </c>
    </row>
  </sheetData>
  <pageMargins left="0.7" right="0.7" top="0.75" bottom="0.75" header="0.3" footer="1.05"/>
  <pageSetup paperSize="230" scale="97" orientation="landscape" r:id="rId1"/>
  <headerFooter>
    <oddFooter xml:space="preserve">&amp;LPTC RF &amp; Messaging Cost Allocation Calculator &amp;RCost Mileage Basis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Mileage Breakdown</vt:lpstr>
      <vt:lpstr>Cost RR-A Worksheet</vt:lpstr>
      <vt:lpstr>Cost per RR-A Sub</vt:lpstr>
      <vt:lpstr>Cost Mileage Basis</vt:lpstr>
      <vt:lpstr>'Cost Mileage Basis'!Print_Area</vt:lpstr>
      <vt:lpstr>'Cost per RR-A Sub'!Print_Area</vt:lpstr>
      <vt:lpstr>'Cost RR-A Worksheet'!Print_Area</vt:lpstr>
      <vt:lpstr>'Mileage Breakdown'!Print_Area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Schweitzer</dc:creator>
  <cp:lastModifiedBy>Test</cp:lastModifiedBy>
  <cp:lastPrinted>2013-05-31T17:26:04Z</cp:lastPrinted>
  <dcterms:created xsi:type="dcterms:W3CDTF">2013-01-03T00:04:22Z</dcterms:created>
  <dcterms:modified xsi:type="dcterms:W3CDTF">2013-07-29T18:08:47Z</dcterms:modified>
</cp:coreProperties>
</file>